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ha Martin Europe bv\Stock &amp; Prices\UME voorraad analyse\"/>
    </mc:Choice>
  </mc:AlternateContent>
  <xr:revisionPtr revIDLastSave="0" documentId="13_ncr:1_{B4D7F859-6D5E-44D2-964E-42CC0C306A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Sheet1!$B$5:$I$28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K20" i="1"/>
  <c r="K17" i="1"/>
  <c r="K16" i="1"/>
  <c r="K14" i="1"/>
  <c r="K13" i="1"/>
  <c r="K10" i="1"/>
  <c r="K9" i="1"/>
  <c r="K8" i="1"/>
  <c r="K15" i="1"/>
  <c r="K18" i="1"/>
  <c r="K19" i="1"/>
  <c r="K21" i="1"/>
  <c r="K22" i="1"/>
  <c r="K23" i="1"/>
  <c r="K24" i="1"/>
  <c r="K25" i="1"/>
  <c r="K26" i="1"/>
  <c r="K27" i="1"/>
  <c r="K28" i="1"/>
  <c r="K29" i="1"/>
  <c r="K30" i="1"/>
  <c r="K11" i="1"/>
  <c r="K12" i="1"/>
  <c r="J30" i="1"/>
  <c r="O21" i="1"/>
  <c r="O19" i="1"/>
  <c r="O11" i="1"/>
  <c r="O29" i="1"/>
  <c r="O28" i="1"/>
  <c r="O27" i="1"/>
  <c r="O25" i="1"/>
  <c r="O24" i="1"/>
  <c r="O23" i="1"/>
  <c r="O20" i="1"/>
  <c r="O18" i="1"/>
  <c r="O17" i="1"/>
  <c r="O15" i="1"/>
  <c r="O14" i="1"/>
  <c r="O10" i="1"/>
  <c r="Q20" i="1" l="1"/>
  <c r="Q24" i="1"/>
  <c r="Q28" i="1"/>
  <c r="L30" i="1"/>
  <c r="Q29" i="1"/>
  <c r="Q18" i="1"/>
  <c r="Q15" i="1"/>
  <c r="Q10" i="1"/>
  <c r="Q14" i="1"/>
  <c r="Q11" i="1"/>
  <c r="Q19" i="1"/>
  <c r="Q17" i="1"/>
  <c r="Q23" i="1"/>
  <c r="Q25" i="1"/>
  <c r="Q27" i="1"/>
  <c r="J23" i="1" l="1"/>
  <c r="L23" i="1" s="1"/>
  <c r="J9" i="1" l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6" i="1"/>
  <c r="L16" i="1" s="1"/>
  <c r="J17" i="1"/>
  <c r="L17" i="1" s="1"/>
  <c r="J20" i="1"/>
  <c r="L20" i="1" s="1"/>
  <c r="J22" i="1"/>
  <c r="L22" i="1" s="1"/>
  <c r="J24" i="1"/>
  <c r="L24" i="1" s="1"/>
  <c r="J25" i="1"/>
  <c r="L25" i="1" s="1"/>
  <c r="J26" i="1"/>
  <c r="L26" i="1" s="1"/>
  <c r="J28" i="1"/>
  <c r="L28" i="1" s="1"/>
  <c r="J8" i="1"/>
  <c r="L8" i="1" s="1"/>
</calcChain>
</file>

<file path=xl/sharedStrings.xml><?xml version="1.0" encoding="utf-8"?>
<sst xmlns="http://schemas.openxmlformats.org/spreadsheetml/2006/main" count="89" uniqueCount="77">
  <si>
    <t>Item No.</t>
  </si>
  <si>
    <t>Item Description</t>
  </si>
  <si>
    <t>Laatste Inkoopprijs</t>
  </si>
  <si>
    <t>Laatste Ingekocht</t>
  </si>
  <si>
    <t>Gewicht p/m</t>
  </si>
  <si>
    <t>WR0040-0607MFAGA30</t>
  </si>
  <si>
    <t>4mm, 6x7 + FC, Galv., RHOL, 1960 N/mm2, DRY, MBL 10,4 kN.</t>
  </si>
  <si>
    <t>01-10-21</t>
  </si>
  <si>
    <t>WR0040-0619MFAGA30</t>
  </si>
  <si>
    <t>4mm, 6x19 + FC, Galv., RHOL, 1960 N/mm2, DRY, MBL 9,6 kN.</t>
  </si>
  <si>
    <t>01-03-23</t>
  </si>
  <si>
    <t>WR0040-0707MWAGA30</t>
  </si>
  <si>
    <t>4mm, 7x7 + WSC, Galv., RHOL, 1960 N/mm2, DRY, MBL 11 kN.</t>
  </si>
  <si>
    <t>01-12-21</t>
  </si>
  <si>
    <t>WR0040-0719MWAGA30</t>
  </si>
  <si>
    <t>4mm, 7x19 + WSC, Galv., RHOL, 1960N/mm2, DRY, MBL 11,4 kN.</t>
  </si>
  <si>
    <t>01-05-23</t>
  </si>
  <si>
    <t>WR0050-0619MFAGA30</t>
  </si>
  <si>
    <t>5mm, 6x19 + FC, Galv., RHOL, 1960 N/mm2, DRY, MBL 15 kN.</t>
  </si>
  <si>
    <t>01-11-22</t>
  </si>
  <si>
    <t>WR0050-0707MWAGA20</t>
  </si>
  <si>
    <t>5mm, 7x7 + WSC, Galv., RHOL, 1960 N/mm2, DRY, MBL 19 kN.</t>
  </si>
  <si>
    <t>11-08-21</t>
  </si>
  <si>
    <t>WR0050-0719MWAGA30</t>
  </si>
  <si>
    <t>5mm, 7x19 + WSC, Galv., RHOL, 1960 N/mm2, DRY, MBL 17,7 kN.</t>
  </si>
  <si>
    <t>WR0060-0619MPAGA30</t>
  </si>
  <si>
    <t>6mm, 6x19 + FC, Galv., RHOL, 1960 N/mm2, DRY, MBL 21,7 kN.</t>
  </si>
  <si>
    <t>01-08-22</t>
  </si>
  <si>
    <t>WR0060-0719MWAGA30</t>
  </si>
  <si>
    <t>6mm, 7x19 + WSC, Galv., RHOL, 1960 N/mm2, DRY, MBL 25,5 kN.</t>
  </si>
  <si>
    <t>WR0070-0719MWAGA30</t>
  </si>
  <si>
    <t>7mm, 7x19 + WSC, Galv., RHOL, 1960N/mm2, DRY, MBL 34,8 kN.</t>
  </si>
  <si>
    <t>WR0080-0619MFAGA30</t>
  </si>
  <si>
    <t>8mm, 6x19 + FC, Galv., RHOL, 1960 N/mm2, DRY, MBL 38,5 kN.</t>
  </si>
  <si>
    <t>WR0080-0719MWAGA30</t>
  </si>
  <si>
    <t>8mm, 7x19 + WSC, Galv., RHOL, 1960N/mm2, DRY, MBL 45,4 kN.</t>
  </si>
  <si>
    <t>24-06-22</t>
  </si>
  <si>
    <t>WR0100-0619MPAGA30</t>
  </si>
  <si>
    <t>10mm, 6x19 + FC, Galv., RHOL, 1960 N/mm2, DRY, MBL 60,2 kN.</t>
  </si>
  <si>
    <t>WR0100-0719MWAGA30</t>
  </si>
  <si>
    <t>10mm, 7x19 + WSC, Galv., RHOL, 1960N/mm2, DRY, MBL 71 kN.</t>
  </si>
  <si>
    <t>WR0120-0619MPAGA30</t>
  </si>
  <si>
    <t>12mm, 6x19 + FC, Galv., RHOL, 1960 N/mm2, DRY, MBL 86,6 kN.</t>
  </si>
  <si>
    <t>01-04-23</t>
  </si>
  <si>
    <t>WR0120-0719MWAGA30</t>
  </si>
  <si>
    <t>12mm, 7x19 + WSC, Galv., RHOL, 1960 N/mm2, DRY, MBL 102,2 kN.</t>
  </si>
  <si>
    <t>Type</t>
  </si>
  <si>
    <t>6x7 FC</t>
  </si>
  <si>
    <t>6x19 FC</t>
  </si>
  <si>
    <t>7x19 WSC</t>
  </si>
  <si>
    <t>7x7</t>
  </si>
  <si>
    <t>Pricelist USSIL Sept 23 -/-10%</t>
  </si>
  <si>
    <t>(Meters)</t>
  </si>
  <si>
    <t xml:space="preserve">SAP Price UME </t>
  </si>
  <si>
    <t>(Average purchase price)</t>
  </si>
  <si>
    <t>(in EUR)</t>
  </si>
  <si>
    <t>NEW total value UME</t>
  </si>
  <si>
    <t>(in EUR calculated with FX USD 1,05 )</t>
  </si>
  <si>
    <t>(Meters in stock x Pricelist -10%)</t>
  </si>
  <si>
    <t>Revaluation result stock UME</t>
  </si>
  <si>
    <t>Current value UME</t>
  </si>
  <si>
    <t>(Current value - New total value)</t>
  </si>
  <si>
    <t xml:space="preserve">SAP Price UMUK </t>
  </si>
  <si>
    <t>Current value UMUK</t>
  </si>
  <si>
    <t>NEW total value UMUK</t>
  </si>
  <si>
    <t>Revaluation result stock UMUK</t>
  </si>
  <si>
    <t>Target/Market Price  per meter</t>
  </si>
  <si>
    <t xml:space="preserve">Stock Small Cords </t>
  </si>
  <si>
    <t>In Stock NL</t>
  </si>
  <si>
    <t xml:space="preserve">In Stock UK </t>
  </si>
  <si>
    <t>9mm, 6x19 + FC, Galv. RHOL, 1960 N/mm2, DRY, MBL 48,7 kN.</t>
  </si>
  <si>
    <t>13mm, 6x19 + FC, Galv., RHOL, 1960 N/mm2, DRY, MBL 101,7 kN.</t>
  </si>
  <si>
    <t>16mm, 6x19 + FC, Galv. RHOL, 1960 N/mm2, DRY, MBL 154 kN.</t>
  </si>
  <si>
    <t>16mm, 7x19 + WSC, Galv. RHOL, 1960N/mm2, DRY, MBL 182 kN.</t>
  </si>
  <si>
    <t>13mm, 7x19 + WSC, Galv. RHOL, 1960N/mm2, DRY, MBL 119,9 kN.</t>
  </si>
  <si>
    <t>11mm, 7x19  + WSC, Galv., RHOL, 1960N/mm2, DRY, MBL 86 kN.</t>
  </si>
  <si>
    <t>4,8mm, 7x19 + WSC, Galv. RHOL, 1960N/mm2, DRY, MBL 16,35 kN.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</si>
</sst>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.0000_ ;_ &quot;€&quot;\ * \-#,##0.0000_ ;_ &quot;€&quot;\ * &quot;-&quot;????_ ;_ @_ "/>
    <numFmt numFmtId="165" formatCode="_ [$€-2]\ * #,##0.00_ ;_ [$€-2]\ * \-#,##0.00_ ;_ [$€-2]\ * &quot;-&quot;??_ ;_ @_ "/>
    <numFmt numFmtId="166" formatCode="_ [$€-2]\ * #,##0.0000_ ;_ [$€-2]\ * \-#,##0.0000_ ;_ [$€-2]\ * &quot;-&quot;????_ ;_ @_ "/>
    <numFmt numFmtId="167" formatCode="_ * #,##0_ ;_ * \-#,##0_ ;_ * &quot;-&quot;??_ ;_ @_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33" borderId="0" xfId="0" applyFill="1"/>
    <xf numFmtId="166" fontId="0" fillId="33" borderId="0" xfId="0" applyNumberFormat="1" applyFill="1" applyAlignment="1">
      <alignment horizontal="center"/>
    </xf>
    <xf numFmtId="14" fontId="23" fillId="33" borderId="0" xfId="0" applyNumberFormat="1" applyFont="1" applyFill="1" applyAlignment="1">
      <alignment horizontal="center"/>
    </xf>
    <xf numFmtId="164" fontId="0" fillId="33" borderId="0" xfId="42" applyNumberFormat="1" applyFont="1" applyFill="1" applyAlignment="1">
      <alignment horizontal="center"/>
    </xf>
    <xf numFmtId="44" fontId="0" fillId="33" borderId="0" xfId="42" applyFont="1" applyFill="1" applyAlignment="1">
      <alignment horizontal="center"/>
    </xf>
    <xf numFmtId="165" fontId="0" fillId="33" borderId="0" xfId="42" applyNumberFormat="1" applyFont="1" applyFill="1"/>
    <xf numFmtId="167" fontId="0" fillId="33" borderId="0" xfId="44" applyNumberFormat="1" applyFont="1" applyFill="1"/>
    <xf numFmtId="164" fontId="0" fillId="33" borderId="0" xfId="42" applyNumberFormat="1" applyFont="1" applyFill="1"/>
    <xf numFmtId="165" fontId="0" fillId="33" borderId="0" xfId="0" applyNumberFormat="1" applyFill="1"/>
    <xf numFmtId="44" fontId="0" fillId="33" borderId="0" xfId="42" applyFont="1" applyFill="1"/>
    <xf numFmtId="166" fontId="21" fillId="33" borderId="0" xfId="0" applyNumberFormat="1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0" applyFont="1" applyFill="1"/>
    <xf numFmtId="166" fontId="19" fillId="33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4" fontId="19" fillId="33" borderId="0" xfId="42" applyFont="1" applyFill="1" applyAlignment="1">
      <alignment horizontal="center"/>
    </xf>
    <xf numFmtId="0" fontId="22" fillId="33" borderId="0" xfId="0" applyFont="1" applyFill="1" applyAlignment="1">
      <alignment horizontal="center"/>
    </xf>
    <xf numFmtId="44" fontId="21" fillId="33" borderId="0" xfId="0" applyNumberFormat="1" applyFont="1" applyFill="1"/>
    <xf numFmtId="0" fontId="21" fillId="33" borderId="0" xfId="0" applyFont="1" applyFill="1"/>
    <xf numFmtId="44" fontId="25" fillId="33" borderId="0" xfId="0" applyNumberFormat="1" applyFont="1" applyFill="1"/>
    <xf numFmtId="0" fontId="20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66" fontId="0" fillId="33" borderId="10" xfId="42" applyNumberFormat="1" applyFont="1" applyFill="1" applyBorder="1" applyAlignment="1">
      <alignment horizontal="center" vertical="center"/>
    </xf>
    <xf numFmtId="167" fontId="0" fillId="33" borderId="10" xfId="44" applyNumberFormat="1" applyFont="1" applyFill="1" applyBorder="1" applyAlignment="1">
      <alignment horizontal="center" vertical="center"/>
    </xf>
    <xf numFmtId="164" fontId="0" fillId="33" borderId="10" xfId="42" applyNumberFormat="1" applyFont="1" applyFill="1" applyBorder="1" applyAlignment="1">
      <alignment horizontal="center" vertical="center"/>
    </xf>
    <xf numFmtId="44" fontId="0" fillId="33" borderId="10" xfId="42" applyFont="1" applyFill="1" applyBorder="1" applyAlignment="1">
      <alignment horizontal="center" vertical="center"/>
    </xf>
    <xf numFmtId="165" fontId="0" fillId="33" borderId="10" xfId="42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/>
    </xf>
    <xf numFmtId="0" fontId="0" fillId="33" borderId="0" xfId="0" applyFill="1" applyAlignment="1">
      <alignment horizontal="left"/>
    </xf>
    <xf numFmtId="0" fontId="19" fillId="33" borderId="0" xfId="0" applyFont="1" applyFill="1" applyAlignment="1">
      <alignment horizontal="left"/>
    </xf>
    <xf numFmtId="0" fontId="0" fillId="33" borderId="10" xfId="0" applyFill="1" applyBorder="1" applyAlignment="1">
      <alignment horizontal="left" vertical="center"/>
    </xf>
    <xf numFmtId="167" fontId="0" fillId="0" borderId="10" xfId="44" applyNumberFormat="1" applyFont="1" applyFill="1" applyBorder="1" applyAlignment="1">
      <alignment horizontal="center" vertical="center"/>
    </xf>
    <xf numFmtId="164" fontId="0" fillId="0" borderId="10" xfId="42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0" fillId="0" borderId="10" xfId="42" applyFont="1" applyFill="1" applyBorder="1" applyAlignment="1">
      <alignment horizontal="center" vertical="center"/>
    </xf>
    <xf numFmtId="165" fontId="0" fillId="0" borderId="10" xfId="42" applyNumberFormat="1" applyFont="1" applyFill="1" applyBorder="1" applyAlignment="1">
      <alignment horizontal="center" vertical="center"/>
    </xf>
    <xf numFmtId="165" fontId="21" fillId="0" borderId="10" xfId="0" applyNumberFormat="1" applyFont="1" applyFill="1" applyBorder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mma" xfId="44" builtinId="3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rmal 2 2" xfId="43" xr:uid="{2C06D383-CFDE-46DC-AA5F-C208286AC912}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aluta" xfId="42" builtinId="4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A4878.625D54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3476625</xdr:colOff>
      <xdr:row>0</xdr:row>
      <xdr:rowOff>117761</xdr:rowOff>
    </xdr:from>
    <xdr:to>
      <xdr:col>12</xdr:col>
      <xdr:colOff>952500</xdr:colOff>
      <xdr:row>2</xdr:row>
      <xdr:rowOff>171450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E5461A7-B09A-B699-28E6-46282A9F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17761"/>
          <a:ext cx="2514600" cy="539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workbookViewId="0">
      <pane ySplit="7" topLeftCell="A8" activePane="bottomLeft" state="frozen"/>
      <selection pane="bottomLeft" activeCell="E8" sqref="E8"/>
    </sheetView>
  </sheetViews>
  <sheetFormatPr defaultColWidth="9.109375" defaultRowHeight="14.4" x14ac:dyDescent="0.3"/>
  <cols>
    <col min="1" max="1" width="15.5546875" style="1" customWidth="1"/>
    <col min="2" max="2" width="26.88671875" style="1" hidden="1" customWidth="1"/>
    <col min="3" max="3" width="59.44140625" style="32" customWidth="1"/>
    <col min="4" max="4" width="31.44140625" style="2" hidden="1" customWidth="1"/>
    <col min="5" max="5" width="16.109375" style="12" customWidth="1"/>
    <col min="6" max="6" width="22.33203125" style="4" hidden="1" customWidth="1"/>
    <col min="7" max="7" width="17.44140625" style="1" hidden="1" customWidth="1"/>
    <col min="8" max="8" width="15.33203125" style="1" hidden="1" customWidth="1"/>
    <col min="9" max="9" width="11.6640625" style="1" hidden="1" customWidth="1"/>
    <col min="10" max="10" width="19" style="5" hidden="1" customWidth="1"/>
    <col min="11" max="11" width="24.109375" style="6" hidden="1" customWidth="1"/>
    <col min="12" max="12" width="27.88671875" style="1" hidden="1" customWidth="1"/>
    <col min="13" max="13" width="15.6640625" style="7" customWidth="1"/>
    <col min="14" max="14" width="20.44140625" style="8" hidden="1" customWidth="1"/>
    <col min="15" max="15" width="20.109375" style="9" hidden="1" customWidth="1"/>
    <col min="16" max="16" width="23" style="10" hidden="1" customWidth="1"/>
    <col min="17" max="17" width="29.44140625" style="1" hidden="1" customWidth="1"/>
    <col min="18" max="16384" width="9.109375" style="1"/>
  </cols>
  <sheetData>
    <row r="1" spans="1:17" ht="23.4" x14ac:dyDescent="0.45">
      <c r="C1" s="31" t="s">
        <v>67</v>
      </c>
      <c r="E1" s="3"/>
    </row>
    <row r="2" spans="1:17" x14ac:dyDescent="0.3">
      <c r="C2"/>
    </row>
    <row r="3" spans="1:17" x14ac:dyDescent="0.3">
      <c r="D3" s="11" t="s">
        <v>66</v>
      </c>
    </row>
    <row r="4" spans="1:17" ht="9" customHeight="1" x14ac:dyDescent="0.3">
      <c r="D4" s="11"/>
    </row>
    <row r="5" spans="1:17" x14ac:dyDescent="0.3">
      <c r="A5" s="13" t="s">
        <v>46</v>
      </c>
      <c r="B5" s="13" t="s">
        <v>0</v>
      </c>
      <c r="C5" s="33" t="s">
        <v>1</v>
      </c>
      <c r="D5" s="14" t="s">
        <v>51</v>
      </c>
      <c r="E5" s="15" t="s">
        <v>68</v>
      </c>
      <c r="F5" s="16" t="s">
        <v>53</v>
      </c>
      <c r="G5" s="13" t="s">
        <v>2</v>
      </c>
      <c r="H5" s="13" t="s">
        <v>3</v>
      </c>
      <c r="I5" s="13" t="s">
        <v>4</v>
      </c>
      <c r="J5" s="17" t="s">
        <v>60</v>
      </c>
      <c r="K5" s="17" t="s">
        <v>56</v>
      </c>
      <c r="L5" s="13" t="s">
        <v>59</v>
      </c>
      <c r="M5" s="15" t="s">
        <v>69</v>
      </c>
      <c r="N5" s="16" t="s">
        <v>62</v>
      </c>
      <c r="O5" s="17" t="s">
        <v>63</v>
      </c>
      <c r="P5" s="17" t="s">
        <v>64</v>
      </c>
      <c r="Q5" s="13" t="s">
        <v>65</v>
      </c>
    </row>
    <row r="6" spans="1:17" x14ac:dyDescent="0.3">
      <c r="A6" s="13"/>
      <c r="B6" s="13"/>
      <c r="C6" s="33"/>
      <c r="D6" s="18" t="s">
        <v>57</v>
      </c>
      <c r="E6" s="18" t="s">
        <v>52</v>
      </c>
      <c r="F6" s="18" t="s">
        <v>54</v>
      </c>
      <c r="G6" s="13"/>
      <c r="H6" s="13"/>
      <c r="I6" s="13"/>
      <c r="J6" s="18" t="s">
        <v>55</v>
      </c>
      <c r="K6" s="18" t="s">
        <v>58</v>
      </c>
      <c r="L6" s="18" t="s">
        <v>61</v>
      </c>
      <c r="M6" s="18" t="s">
        <v>52</v>
      </c>
      <c r="N6" s="18" t="s">
        <v>54</v>
      </c>
      <c r="O6" s="18" t="s">
        <v>55</v>
      </c>
      <c r="P6" s="18" t="s">
        <v>58</v>
      </c>
      <c r="Q6" s="18" t="s">
        <v>61</v>
      </c>
    </row>
    <row r="7" spans="1:17" ht="15.75" customHeight="1" x14ac:dyDescent="0.3">
      <c r="A7" s="13"/>
      <c r="B7" s="13"/>
      <c r="C7" s="33"/>
      <c r="D7" s="18"/>
      <c r="E7" s="18"/>
      <c r="F7" s="18"/>
      <c r="G7" s="13"/>
      <c r="H7" s="13"/>
      <c r="I7" s="13"/>
      <c r="J7" s="18"/>
      <c r="K7" s="18"/>
      <c r="L7" s="18"/>
      <c r="M7" s="18"/>
      <c r="N7" s="18"/>
      <c r="O7" s="18"/>
      <c r="P7" s="18"/>
      <c r="Q7" s="18"/>
    </row>
    <row r="8" spans="1:17" ht="19.5" customHeight="1" x14ac:dyDescent="0.3">
      <c r="A8" s="22" t="s">
        <v>47</v>
      </c>
      <c r="B8" s="23" t="s">
        <v>5</v>
      </c>
      <c r="C8" s="34" t="s">
        <v>6</v>
      </c>
      <c r="D8" s="24">
        <v>0.10560548571428571</v>
      </c>
      <c r="E8" s="35">
        <v>4000</v>
      </c>
      <c r="F8" s="26">
        <v>9.4899999999999998E-2</v>
      </c>
      <c r="G8" s="23">
        <v>9.4899999999999998E-2</v>
      </c>
      <c r="H8" s="23" t="s">
        <v>7</v>
      </c>
      <c r="I8" s="23">
        <v>0.06</v>
      </c>
      <c r="J8" s="27">
        <f t="shared" ref="J8:J14" si="0">E8*F8</f>
        <v>379.59999999999997</v>
      </c>
      <c r="K8" s="28">
        <f t="shared" ref="K8:K30" si="1">E8*D8</f>
        <v>422.42194285714282</v>
      </c>
      <c r="L8" s="29">
        <f t="shared" ref="L8:L14" si="2">SUM(K8-J8)</f>
        <v>42.821942857142858</v>
      </c>
      <c r="M8" s="25"/>
      <c r="Q8" s="19"/>
    </row>
    <row r="9" spans="1:17" ht="19.5" customHeight="1" x14ac:dyDescent="0.3">
      <c r="A9" s="22" t="s">
        <v>50</v>
      </c>
      <c r="B9" s="23" t="s">
        <v>11</v>
      </c>
      <c r="C9" s="34" t="s">
        <v>12</v>
      </c>
      <c r="D9" s="24">
        <v>0.11746697142857142</v>
      </c>
      <c r="E9" s="35">
        <v>12000</v>
      </c>
      <c r="F9" s="36">
        <v>0.12709999999999999</v>
      </c>
      <c r="G9" s="37">
        <v>0.12709999999999999</v>
      </c>
      <c r="H9" s="37" t="s">
        <v>13</v>
      </c>
      <c r="I9" s="37">
        <v>0.06</v>
      </c>
      <c r="J9" s="38">
        <f t="shared" si="0"/>
        <v>1525.1999999999998</v>
      </c>
      <c r="K9" s="39">
        <f t="shared" si="1"/>
        <v>1409.6036571428569</v>
      </c>
      <c r="L9" s="40">
        <f t="shared" si="2"/>
        <v>-115.59634285714287</v>
      </c>
      <c r="M9" s="35"/>
      <c r="Q9" s="20"/>
    </row>
    <row r="10" spans="1:17" ht="19.5" customHeight="1" x14ac:dyDescent="0.3">
      <c r="A10" s="23"/>
      <c r="B10" s="23" t="s">
        <v>20</v>
      </c>
      <c r="C10" s="34" t="s">
        <v>21</v>
      </c>
      <c r="D10" s="24">
        <v>0.16309028571428569</v>
      </c>
      <c r="E10" s="35">
        <v>4000</v>
      </c>
      <c r="F10" s="36">
        <v>0.14829999999999999</v>
      </c>
      <c r="G10" s="37">
        <v>0.15</v>
      </c>
      <c r="H10" s="37" t="s">
        <v>22</v>
      </c>
      <c r="I10" s="37">
        <v>9.6000000000000002E-2</v>
      </c>
      <c r="J10" s="38">
        <f t="shared" si="0"/>
        <v>593.19999999999993</v>
      </c>
      <c r="K10" s="39">
        <f t="shared" si="1"/>
        <v>652.3611428571428</v>
      </c>
      <c r="L10" s="41">
        <f t="shared" si="2"/>
        <v>59.161142857142863</v>
      </c>
      <c r="M10" s="35">
        <v>54000</v>
      </c>
      <c r="N10" s="8">
        <v>0.25219999999999998</v>
      </c>
      <c r="O10" s="9">
        <f>SUM(M10*N10)</f>
        <v>13618.8</v>
      </c>
      <c r="P10" s="10">
        <f t="shared" ref="P10:P29" si="3">M10*D10</f>
        <v>8806.8754285714276</v>
      </c>
      <c r="Q10" s="19">
        <f>SUM(P10-O10)</f>
        <v>-4811.9245714285717</v>
      </c>
    </row>
    <row r="11" spans="1:17" ht="19.5" customHeight="1" x14ac:dyDescent="0.3">
      <c r="A11" s="22" t="s">
        <v>48</v>
      </c>
      <c r="B11" s="23" t="s">
        <v>8</v>
      </c>
      <c r="C11" s="34" t="s">
        <v>9</v>
      </c>
      <c r="D11" s="24">
        <v>0.12023382857142857</v>
      </c>
      <c r="E11" s="35">
        <v>53000</v>
      </c>
      <c r="F11" s="36">
        <v>0.1545</v>
      </c>
      <c r="G11" s="37">
        <v>0.15709999999999999</v>
      </c>
      <c r="H11" s="37" t="s">
        <v>10</v>
      </c>
      <c r="I11" s="37">
        <v>0.06</v>
      </c>
      <c r="J11" s="38">
        <f t="shared" si="0"/>
        <v>8188.5</v>
      </c>
      <c r="K11" s="39">
        <f t="shared" si="1"/>
        <v>6372.3929142857141</v>
      </c>
      <c r="L11" s="40">
        <f t="shared" si="2"/>
        <v>-1816.1070857142859</v>
      </c>
      <c r="M11" s="35">
        <v>15000</v>
      </c>
      <c r="N11" s="8">
        <v>0.13139999999999999</v>
      </c>
      <c r="O11" s="9">
        <f>SUM(M11*N11)</f>
        <v>1970.9999999999998</v>
      </c>
      <c r="P11" s="10">
        <f t="shared" si="3"/>
        <v>1803.5074285714286</v>
      </c>
      <c r="Q11" s="19">
        <f>SUM(P11-O11)</f>
        <v>-167.49257142857118</v>
      </c>
    </row>
    <row r="12" spans="1:17" ht="19.5" customHeight="1" x14ac:dyDescent="0.3">
      <c r="A12" s="23"/>
      <c r="B12" s="23" t="s">
        <v>17</v>
      </c>
      <c r="C12" s="34" t="s">
        <v>18</v>
      </c>
      <c r="D12" s="24">
        <v>0.15436542857142857</v>
      </c>
      <c r="E12" s="35">
        <v>42000</v>
      </c>
      <c r="F12" s="36">
        <v>0.23830000000000001</v>
      </c>
      <c r="G12" s="37">
        <v>0.2389</v>
      </c>
      <c r="H12" s="37" t="s">
        <v>19</v>
      </c>
      <c r="I12" s="37">
        <v>9.0999999999999998E-2</v>
      </c>
      <c r="J12" s="38">
        <f t="shared" si="0"/>
        <v>10008.6</v>
      </c>
      <c r="K12" s="39">
        <f t="shared" si="1"/>
        <v>6483.348</v>
      </c>
      <c r="L12" s="40">
        <f t="shared" si="2"/>
        <v>-3525.2520000000004</v>
      </c>
      <c r="M12" s="35"/>
      <c r="P12" s="10">
        <f t="shared" si="3"/>
        <v>0</v>
      </c>
      <c r="Q12" s="20"/>
    </row>
    <row r="13" spans="1:17" ht="19.5" customHeight="1" x14ac:dyDescent="0.3">
      <c r="A13" s="23"/>
      <c r="B13" s="23" t="s">
        <v>25</v>
      </c>
      <c r="C13" s="34" t="s">
        <v>26</v>
      </c>
      <c r="D13" s="24">
        <v>0.20699999999999999</v>
      </c>
      <c r="E13" s="35">
        <v>40000</v>
      </c>
      <c r="F13" s="36">
        <v>0.3367</v>
      </c>
      <c r="G13" s="37">
        <v>0.34460000000000002</v>
      </c>
      <c r="H13" s="37" t="s">
        <v>27</v>
      </c>
      <c r="I13" s="37">
        <v>0.125</v>
      </c>
      <c r="J13" s="38">
        <f t="shared" si="0"/>
        <v>13468</v>
      </c>
      <c r="K13" s="39">
        <f t="shared" si="1"/>
        <v>8280</v>
      </c>
      <c r="L13" s="40">
        <f t="shared" si="2"/>
        <v>-5188</v>
      </c>
      <c r="M13" s="35"/>
      <c r="P13" s="10">
        <f t="shared" si="3"/>
        <v>0</v>
      </c>
      <c r="Q13" s="20"/>
    </row>
    <row r="14" spans="1:17" ht="19.5" customHeight="1" x14ac:dyDescent="0.3">
      <c r="A14" s="23"/>
      <c r="B14" s="23" t="s">
        <v>32</v>
      </c>
      <c r="C14" s="34" t="s">
        <v>33</v>
      </c>
      <c r="D14" s="24">
        <v>0.34766125714285717</v>
      </c>
      <c r="E14" s="35">
        <v>36000</v>
      </c>
      <c r="F14" s="36">
        <v>0.47349999999999998</v>
      </c>
      <c r="G14" s="37">
        <v>0.41</v>
      </c>
      <c r="H14" s="37" t="s">
        <v>16</v>
      </c>
      <c r="I14" s="37">
        <v>0.23</v>
      </c>
      <c r="J14" s="38">
        <f t="shared" si="0"/>
        <v>17046</v>
      </c>
      <c r="K14" s="39">
        <f t="shared" si="1"/>
        <v>12515.805257142858</v>
      </c>
      <c r="L14" s="40">
        <f t="shared" si="2"/>
        <v>-4530.194742857142</v>
      </c>
      <c r="M14" s="35">
        <v>11000</v>
      </c>
      <c r="N14" s="8">
        <v>0.49070000000000003</v>
      </c>
      <c r="O14" s="9">
        <f>SUM(M14*N14)</f>
        <v>5397.7000000000007</v>
      </c>
      <c r="P14" s="10">
        <f t="shared" si="3"/>
        <v>3824.273828571429</v>
      </c>
      <c r="Q14" s="19">
        <f>SUM(P14-O14)</f>
        <v>-1573.4261714285717</v>
      </c>
    </row>
    <row r="15" spans="1:17" ht="19.5" customHeight="1" x14ac:dyDescent="0.3">
      <c r="A15" s="23"/>
      <c r="B15" s="23"/>
      <c r="C15" s="34" t="s">
        <v>70</v>
      </c>
      <c r="D15" s="24">
        <v>0.42768</v>
      </c>
      <c r="E15" s="35"/>
      <c r="F15" s="36"/>
      <c r="G15" s="37"/>
      <c r="H15" s="37"/>
      <c r="I15" s="37"/>
      <c r="J15" s="38"/>
      <c r="K15" s="39">
        <f t="shared" si="1"/>
        <v>0</v>
      </c>
      <c r="L15" s="40"/>
      <c r="M15" s="35">
        <v>43000</v>
      </c>
      <c r="N15" s="8">
        <v>0.54339999999999999</v>
      </c>
      <c r="O15" s="9">
        <f>SUM(M15*N15)</f>
        <v>23366.2</v>
      </c>
      <c r="P15" s="10">
        <f t="shared" si="3"/>
        <v>18390.240000000002</v>
      </c>
      <c r="Q15" s="19">
        <f>SUM(P15-O15)</f>
        <v>-4975.9599999999991</v>
      </c>
    </row>
    <row r="16" spans="1:17" ht="19.5" customHeight="1" x14ac:dyDescent="0.3">
      <c r="A16" s="23"/>
      <c r="B16" s="23" t="s">
        <v>37</v>
      </c>
      <c r="C16" s="34" t="s">
        <v>38</v>
      </c>
      <c r="D16" s="24">
        <v>0.51210000000000011</v>
      </c>
      <c r="E16" s="35">
        <v>23905</v>
      </c>
      <c r="F16" s="36">
        <v>0.67320000000000002</v>
      </c>
      <c r="G16" s="37">
        <v>0.61099999999999999</v>
      </c>
      <c r="H16" s="37" t="s">
        <v>16</v>
      </c>
      <c r="I16" s="37">
        <v>0.35</v>
      </c>
      <c r="J16" s="38">
        <f>E16*F16</f>
        <v>16092.846000000001</v>
      </c>
      <c r="K16" s="39">
        <f t="shared" si="1"/>
        <v>12241.750500000002</v>
      </c>
      <c r="L16" s="40">
        <f>SUM(K16-J16)</f>
        <v>-3851.0954999999994</v>
      </c>
      <c r="M16" s="35"/>
      <c r="P16" s="10">
        <f t="shared" si="3"/>
        <v>0</v>
      </c>
      <c r="Q16" s="20"/>
    </row>
    <row r="17" spans="1:17" ht="19.5" customHeight="1" x14ac:dyDescent="0.3">
      <c r="A17" s="30"/>
      <c r="B17" s="23" t="s">
        <v>41</v>
      </c>
      <c r="C17" s="34" t="s">
        <v>42</v>
      </c>
      <c r="D17" s="24">
        <v>0.70502399999999998</v>
      </c>
      <c r="E17" s="35">
        <v>38500</v>
      </c>
      <c r="F17" s="36">
        <v>0.90969999999999995</v>
      </c>
      <c r="G17" s="37">
        <v>0.86660000000000004</v>
      </c>
      <c r="H17" s="37" t="s">
        <v>43</v>
      </c>
      <c r="I17" s="37">
        <v>0.504</v>
      </c>
      <c r="J17" s="38">
        <f>E17*F17</f>
        <v>35023.449999999997</v>
      </c>
      <c r="K17" s="39">
        <f t="shared" si="1"/>
        <v>27143.423999999999</v>
      </c>
      <c r="L17" s="40">
        <f>SUM(K17-J17)</f>
        <v>-7880.025999999998</v>
      </c>
      <c r="M17" s="35">
        <v>15000</v>
      </c>
      <c r="N17" s="8">
        <v>0.79720000000000002</v>
      </c>
      <c r="O17" s="9">
        <f>SUM(M17*N17)</f>
        <v>11958</v>
      </c>
      <c r="P17" s="10">
        <f t="shared" si="3"/>
        <v>10575.36</v>
      </c>
      <c r="Q17" s="19">
        <f>SUM(P17-O17)</f>
        <v>-1382.6399999999994</v>
      </c>
    </row>
    <row r="18" spans="1:17" ht="19.5" customHeight="1" x14ac:dyDescent="0.3">
      <c r="A18" s="30"/>
      <c r="B18" s="23"/>
      <c r="C18" s="34" t="s">
        <v>71</v>
      </c>
      <c r="D18" s="24">
        <v>0.81791177142857119</v>
      </c>
      <c r="E18" s="35"/>
      <c r="F18" s="36"/>
      <c r="G18" s="37"/>
      <c r="H18" s="37"/>
      <c r="I18" s="37"/>
      <c r="J18" s="38"/>
      <c r="K18" s="39">
        <f t="shared" si="1"/>
        <v>0</v>
      </c>
      <c r="L18" s="40"/>
      <c r="M18" s="35">
        <v>28000</v>
      </c>
      <c r="N18" s="8">
        <v>1.0042</v>
      </c>
      <c r="O18" s="9">
        <f>SUM(M18*N18)</f>
        <v>28117.599999999999</v>
      </c>
      <c r="P18" s="10">
        <f t="shared" si="3"/>
        <v>22901.529599999994</v>
      </c>
      <c r="Q18" s="19">
        <f>SUM(P18-O18)</f>
        <v>-5216.0704000000042</v>
      </c>
    </row>
    <row r="19" spans="1:17" ht="19.5" customHeight="1" x14ac:dyDescent="0.3">
      <c r="A19" s="30"/>
      <c r="B19" s="23"/>
      <c r="C19" s="34" t="s">
        <v>72</v>
      </c>
      <c r="D19" s="24">
        <v>1.2150000000000001</v>
      </c>
      <c r="E19" s="35">
        <v>4000</v>
      </c>
      <c r="F19" s="36"/>
      <c r="G19" s="37"/>
      <c r="H19" s="37"/>
      <c r="I19" s="37"/>
      <c r="J19" s="38"/>
      <c r="K19" s="39">
        <f t="shared" si="1"/>
        <v>4860</v>
      </c>
      <c r="L19" s="40"/>
      <c r="M19" s="35">
        <v>1000</v>
      </c>
      <c r="N19" s="8">
        <v>1.5383</v>
      </c>
      <c r="O19" s="9">
        <f>SUM(M19*N19)</f>
        <v>1538.3</v>
      </c>
      <c r="P19" s="10">
        <f t="shared" si="3"/>
        <v>1215</v>
      </c>
      <c r="Q19" s="19">
        <f>SUM(P19-O19)</f>
        <v>-323.29999999999995</v>
      </c>
    </row>
    <row r="20" spans="1:17" ht="19.5" customHeight="1" x14ac:dyDescent="0.3">
      <c r="A20" s="22" t="s">
        <v>49</v>
      </c>
      <c r="B20" s="23" t="s">
        <v>14</v>
      </c>
      <c r="C20" s="34" t="s">
        <v>15</v>
      </c>
      <c r="D20" s="24">
        <v>0.13238742857142857</v>
      </c>
      <c r="E20" s="35">
        <v>21000</v>
      </c>
      <c r="F20" s="36">
        <v>0.17299999999999999</v>
      </c>
      <c r="G20" s="37">
        <v>0.17299999999999999</v>
      </c>
      <c r="H20" s="37" t="s">
        <v>16</v>
      </c>
      <c r="I20" s="37">
        <v>6.0999999999999999E-2</v>
      </c>
      <c r="J20" s="38">
        <f>E20*F20</f>
        <v>3632.9999999999995</v>
      </c>
      <c r="K20" s="39">
        <f t="shared" si="1"/>
        <v>2780.136</v>
      </c>
      <c r="L20" s="40">
        <f>SUM(K20-J20)</f>
        <v>-852.86399999999958</v>
      </c>
      <c r="M20" s="35">
        <v>57000</v>
      </c>
      <c r="N20" s="8">
        <v>0.2014</v>
      </c>
      <c r="O20" s="9">
        <f>SUM(M20*N20)</f>
        <v>11479.8</v>
      </c>
      <c r="P20" s="10">
        <f t="shared" si="3"/>
        <v>7546.0834285714291</v>
      </c>
      <c r="Q20" s="19">
        <f>SUM(P20-O20)</f>
        <v>-3933.7165714285702</v>
      </c>
    </row>
    <row r="21" spans="1:17" ht="19.5" customHeight="1" x14ac:dyDescent="0.3">
      <c r="A21" s="22"/>
      <c r="B21" s="23"/>
      <c r="C21" s="34" t="s">
        <v>76</v>
      </c>
      <c r="D21" s="24">
        <v>0.18</v>
      </c>
      <c r="E21" s="35"/>
      <c r="F21" s="36"/>
      <c r="G21" s="37"/>
      <c r="H21" s="37"/>
      <c r="I21" s="37"/>
      <c r="J21" s="38"/>
      <c r="K21" s="39">
        <f t="shared" si="1"/>
        <v>0</v>
      </c>
      <c r="L21" s="40"/>
      <c r="M21" s="35">
        <v>5000</v>
      </c>
      <c r="N21" s="8">
        <v>0.17100000000000001</v>
      </c>
      <c r="O21" s="9">
        <f>SUM(M21*N21)</f>
        <v>855.00000000000011</v>
      </c>
      <c r="P21" s="10">
        <f t="shared" si="3"/>
        <v>900</v>
      </c>
      <c r="Q21" s="21">
        <v>0</v>
      </c>
    </row>
    <row r="22" spans="1:17" ht="19.5" customHeight="1" x14ac:dyDescent="0.3">
      <c r="A22" s="23"/>
      <c r="B22" s="23" t="s">
        <v>23</v>
      </c>
      <c r="C22" s="34" t="s">
        <v>24</v>
      </c>
      <c r="D22" s="24">
        <v>0.1700696571428571</v>
      </c>
      <c r="E22" s="35">
        <v>36000</v>
      </c>
      <c r="F22" s="36">
        <v>0.26600000000000001</v>
      </c>
      <c r="G22" s="37">
        <v>0.2631</v>
      </c>
      <c r="H22" s="37" t="s">
        <v>19</v>
      </c>
      <c r="I22" s="37">
        <v>0.1</v>
      </c>
      <c r="J22" s="38">
        <f>E22*F22</f>
        <v>9576</v>
      </c>
      <c r="K22" s="39">
        <f t="shared" si="1"/>
        <v>6122.5076571428554</v>
      </c>
      <c r="L22" s="40">
        <f>SUM(K22-J22)</f>
        <v>-3453.4923428571446</v>
      </c>
      <c r="M22" s="35"/>
      <c r="P22" s="10">
        <f t="shared" si="3"/>
        <v>0</v>
      </c>
      <c r="Q22" s="20"/>
    </row>
    <row r="23" spans="1:17" ht="19.5" customHeight="1" x14ac:dyDescent="0.3">
      <c r="A23" s="23"/>
      <c r="B23" s="23" t="s">
        <v>28</v>
      </c>
      <c r="C23" s="34" t="s">
        <v>29</v>
      </c>
      <c r="D23" s="24">
        <v>0.22687199999999999</v>
      </c>
      <c r="E23" s="35">
        <v>26000</v>
      </c>
      <c r="F23" s="36">
        <v>0.37609999999999999</v>
      </c>
      <c r="G23" s="37">
        <v>0.31969999999999998</v>
      </c>
      <c r="H23" s="37" t="s">
        <v>16</v>
      </c>
      <c r="I23" s="37">
        <v>0.14000000000000001</v>
      </c>
      <c r="J23" s="38">
        <f>E23*F23</f>
        <v>9778.6</v>
      </c>
      <c r="K23" s="39">
        <f t="shared" si="1"/>
        <v>5898.6719999999996</v>
      </c>
      <c r="L23" s="40">
        <f>SUM(K23-J23)</f>
        <v>-3879.9280000000008</v>
      </c>
      <c r="M23" s="35">
        <v>50000</v>
      </c>
      <c r="N23" s="8">
        <v>0.39610000000000001</v>
      </c>
      <c r="O23" s="9">
        <f>SUM(M23*N23)</f>
        <v>19805</v>
      </c>
      <c r="P23" s="10">
        <f t="shared" si="3"/>
        <v>11343.6</v>
      </c>
      <c r="Q23" s="19">
        <f t="shared" ref="Q23:Q25" si="4">SUM(P23-O23)</f>
        <v>-8461.4</v>
      </c>
    </row>
    <row r="24" spans="1:17" ht="19.5" customHeight="1" x14ac:dyDescent="0.3">
      <c r="A24" s="23"/>
      <c r="B24" s="23" t="s">
        <v>30</v>
      </c>
      <c r="C24" s="34" t="s">
        <v>31</v>
      </c>
      <c r="D24" s="24">
        <v>0.30165771428571425</v>
      </c>
      <c r="E24" s="35">
        <v>22000</v>
      </c>
      <c r="F24" s="36">
        <v>0.48759999999999998</v>
      </c>
      <c r="G24" s="37">
        <v>0.4844</v>
      </c>
      <c r="H24" s="37" t="s">
        <v>19</v>
      </c>
      <c r="I24" s="37">
        <v>0.187</v>
      </c>
      <c r="J24" s="38">
        <f>E24*F24</f>
        <v>10727.199999999999</v>
      </c>
      <c r="K24" s="39">
        <f t="shared" si="1"/>
        <v>6636.469714285714</v>
      </c>
      <c r="L24" s="40">
        <f>SUM(K24-J24)</f>
        <v>-4090.7302857142849</v>
      </c>
      <c r="M24" s="35">
        <v>45000</v>
      </c>
      <c r="N24" s="8">
        <v>0.34820000000000001</v>
      </c>
      <c r="O24" s="9">
        <f>SUM(M24*N24)</f>
        <v>15669</v>
      </c>
      <c r="P24" s="10">
        <f t="shared" si="3"/>
        <v>13574.597142857141</v>
      </c>
      <c r="Q24" s="19">
        <f t="shared" si="4"/>
        <v>-2094.4028571428589</v>
      </c>
    </row>
    <row r="25" spans="1:17" ht="19.5" customHeight="1" x14ac:dyDescent="0.3">
      <c r="A25" s="23"/>
      <c r="B25" s="23" t="s">
        <v>34</v>
      </c>
      <c r="C25" s="34" t="s">
        <v>35</v>
      </c>
      <c r="D25" s="24">
        <v>0.38314971428571426</v>
      </c>
      <c r="E25" s="35">
        <v>12000</v>
      </c>
      <c r="F25" s="36">
        <v>0.55310000000000004</v>
      </c>
      <c r="G25" s="37">
        <v>0.62129999999999996</v>
      </c>
      <c r="H25" s="37" t="s">
        <v>36</v>
      </c>
      <c r="I25" s="37">
        <v>0.24399999999999999</v>
      </c>
      <c r="J25" s="38">
        <f>E25*F25</f>
        <v>6637.2000000000007</v>
      </c>
      <c r="K25" s="39">
        <f t="shared" si="1"/>
        <v>4597.796571428571</v>
      </c>
      <c r="L25" s="40">
        <f>SUM(K25-J25)</f>
        <v>-2039.4034285714297</v>
      </c>
      <c r="M25" s="35">
        <v>65000</v>
      </c>
      <c r="N25" s="8">
        <v>0.57310000000000005</v>
      </c>
      <c r="O25" s="9">
        <f>SUM(M25*N25)</f>
        <v>37251.5</v>
      </c>
      <c r="P25" s="10">
        <f t="shared" si="3"/>
        <v>24904.731428571427</v>
      </c>
      <c r="Q25" s="19">
        <f t="shared" si="4"/>
        <v>-12346.768571428573</v>
      </c>
    </row>
    <row r="26" spans="1:17" ht="19.5" customHeight="1" x14ac:dyDescent="0.3">
      <c r="A26" s="23"/>
      <c r="B26" s="23" t="s">
        <v>39</v>
      </c>
      <c r="C26" s="34" t="s">
        <v>40</v>
      </c>
      <c r="D26" s="24">
        <v>0.55745742857142866</v>
      </c>
      <c r="E26" s="35">
        <v>19000</v>
      </c>
      <c r="F26" s="36">
        <v>0.80889999999999995</v>
      </c>
      <c r="G26" s="37">
        <v>0.66500000000000004</v>
      </c>
      <c r="H26" s="37" t="s">
        <v>16</v>
      </c>
      <c r="I26" s="37">
        <v>0.38100000000000001</v>
      </c>
      <c r="J26" s="38">
        <f>E26*F26</f>
        <v>15369.099999999999</v>
      </c>
      <c r="K26" s="39">
        <f t="shared" si="1"/>
        <v>10591.691142857144</v>
      </c>
      <c r="L26" s="40">
        <f>SUM(K26-J26)</f>
        <v>-4777.4088571428547</v>
      </c>
      <c r="M26" s="35"/>
      <c r="P26" s="10">
        <f t="shared" si="3"/>
        <v>0</v>
      </c>
      <c r="Q26" s="20"/>
    </row>
    <row r="27" spans="1:17" ht="19.5" customHeight="1" x14ac:dyDescent="0.3">
      <c r="A27" s="23"/>
      <c r="B27" s="23"/>
      <c r="C27" s="34" t="s">
        <v>75</v>
      </c>
      <c r="D27" s="24">
        <v>0.65475171428571444</v>
      </c>
      <c r="E27" s="35">
        <v>20000</v>
      </c>
      <c r="F27" s="36"/>
      <c r="G27" s="37"/>
      <c r="H27" s="37"/>
      <c r="I27" s="37"/>
      <c r="J27" s="38"/>
      <c r="K27" s="39">
        <f t="shared" si="1"/>
        <v>13095.03428571429</v>
      </c>
      <c r="L27" s="40"/>
      <c r="M27" s="35">
        <v>17000</v>
      </c>
      <c r="N27" s="8">
        <v>0.97009999999999996</v>
      </c>
      <c r="O27" s="9">
        <f>SUM(M27*N27)</f>
        <v>16491.7</v>
      </c>
      <c r="P27" s="10">
        <f t="shared" si="3"/>
        <v>11130.779142857145</v>
      </c>
      <c r="Q27" s="19">
        <f t="shared" ref="Q27:Q29" si="5">SUM(P27-O27)</f>
        <v>-5360.9208571428553</v>
      </c>
    </row>
    <row r="28" spans="1:17" ht="19.5" customHeight="1" x14ac:dyDescent="0.3">
      <c r="A28" s="23"/>
      <c r="B28" s="23" t="s">
        <v>44</v>
      </c>
      <c r="C28" s="34" t="s">
        <v>45</v>
      </c>
      <c r="D28" s="24">
        <v>0.76797257142857134</v>
      </c>
      <c r="E28" s="35">
        <v>38000</v>
      </c>
      <c r="F28" s="36">
        <v>1.0508</v>
      </c>
      <c r="G28" s="37">
        <v>0.91800000000000004</v>
      </c>
      <c r="H28" s="37" t="s">
        <v>16</v>
      </c>
      <c r="I28" s="37">
        <v>0.54900000000000004</v>
      </c>
      <c r="J28" s="38">
        <f>E28*F28</f>
        <v>39930.400000000001</v>
      </c>
      <c r="K28" s="39">
        <f t="shared" si="1"/>
        <v>29182.957714285712</v>
      </c>
      <c r="L28" s="40">
        <f>SUM(K28-J28)</f>
        <v>-10747.442285714289</v>
      </c>
      <c r="M28" s="35">
        <v>20000</v>
      </c>
      <c r="N28" s="8">
        <v>1.0546</v>
      </c>
      <c r="O28" s="9">
        <f>SUM(M28*N28)</f>
        <v>21092</v>
      </c>
      <c r="P28" s="10">
        <f t="shared" si="3"/>
        <v>15359.451428571427</v>
      </c>
      <c r="Q28" s="19">
        <f t="shared" si="5"/>
        <v>-5732.5485714285733</v>
      </c>
    </row>
    <row r="29" spans="1:17" ht="19.5" customHeight="1" x14ac:dyDescent="0.3">
      <c r="A29" s="23"/>
      <c r="B29" s="23"/>
      <c r="C29" s="34" t="s">
        <v>74</v>
      </c>
      <c r="D29" s="24">
        <v>0.90072411428571431</v>
      </c>
      <c r="E29" s="35">
        <v>8000</v>
      </c>
      <c r="F29" s="36"/>
      <c r="G29" s="37"/>
      <c r="H29" s="37"/>
      <c r="I29" s="37"/>
      <c r="J29" s="38"/>
      <c r="K29" s="39">
        <f t="shared" si="1"/>
        <v>7205.7929142857147</v>
      </c>
      <c r="L29" s="40"/>
      <c r="M29" s="35"/>
      <c r="N29" s="8">
        <v>1.1049</v>
      </c>
      <c r="O29" s="9">
        <f>SUM(M29*N29)</f>
        <v>0</v>
      </c>
      <c r="P29" s="10">
        <f t="shared" si="3"/>
        <v>0</v>
      </c>
      <c r="Q29" s="19">
        <f t="shared" si="5"/>
        <v>0</v>
      </c>
    </row>
    <row r="30" spans="1:17" ht="19.5" customHeight="1" x14ac:dyDescent="0.3">
      <c r="A30" s="23"/>
      <c r="B30" s="23"/>
      <c r="C30" s="34" t="s">
        <v>73</v>
      </c>
      <c r="D30" s="24">
        <v>1.36</v>
      </c>
      <c r="E30" s="35">
        <v>3000</v>
      </c>
      <c r="F30" s="36">
        <v>1.724</v>
      </c>
      <c r="G30" s="37"/>
      <c r="H30" s="37"/>
      <c r="I30" s="37"/>
      <c r="J30" s="38">
        <f>E30*F30</f>
        <v>5172</v>
      </c>
      <c r="K30" s="39">
        <f t="shared" si="1"/>
        <v>4080.0000000000005</v>
      </c>
      <c r="L30" s="40">
        <f>SUM(K30-J30)</f>
        <v>-1091.9999999999995</v>
      </c>
      <c r="M30" s="35"/>
      <c r="Q30" s="19"/>
    </row>
    <row r="31" spans="1:17" x14ac:dyDescent="0.3">
      <c r="L31" s="13"/>
      <c r="Q31" s="13"/>
    </row>
    <row r="32" spans="1:17" x14ac:dyDescent="0.3">
      <c r="E32" s="1"/>
      <c r="F32" s="1"/>
      <c r="J32" s="1"/>
      <c r="K32" s="1"/>
      <c r="M32" s="1"/>
      <c r="N32" s="1"/>
      <c r="O32" s="1"/>
      <c r="P32" s="1"/>
    </row>
    <row r="33" spans="5:16" x14ac:dyDescent="0.3">
      <c r="E33" s="1"/>
      <c r="F33" s="1"/>
      <c r="J33" s="1"/>
      <c r="K33" s="1"/>
      <c r="M33" s="1"/>
      <c r="N33" s="1"/>
      <c r="O33" s="1"/>
      <c r="P33" s="1"/>
    </row>
    <row r="34" spans="5:16" x14ac:dyDescent="0.3">
      <c r="E34" s="1"/>
      <c r="F34" s="1"/>
      <c r="J34" s="1"/>
      <c r="K34" s="1"/>
      <c r="M34" s="1"/>
      <c r="N34" s="1"/>
      <c r="O34" s="1"/>
      <c r="P34" s="1"/>
    </row>
    <row r="35" spans="5:16" x14ac:dyDescent="0.3">
      <c r="E35" s="1"/>
      <c r="F35" s="1"/>
      <c r="J35" s="1"/>
      <c r="K35" s="1"/>
      <c r="M35" s="1"/>
      <c r="N35" s="1"/>
      <c r="O35" s="1"/>
      <c r="P35" s="1"/>
    </row>
    <row r="36" spans="5:16" x14ac:dyDescent="0.3">
      <c r="E36" s="1"/>
      <c r="F36" s="1"/>
      <c r="J36" s="1"/>
      <c r="K36" s="1"/>
      <c r="M36" s="1"/>
      <c r="N36" s="1"/>
      <c r="O36" s="1"/>
      <c r="P36" s="1"/>
    </row>
    <row r="37" spans="5:16" x14ac:dyDescent="0.3">
      <c r="E37" s="1"/>
      <c r="F37" s="1"/>
      <c r="J37" s="1"/>
      <c r="K37" s="1"/>
      <c r="M37" s="1"/>
      <c r="N37" s="1"/>
      <c r="O37" s="1"/>
      <c r="P37" s="1"/>
    </row>
    <row r="38" spans="5:16" x14ac:dyDescent="0.3">
      <c r="E38" s="1"/>
      <c r="F38" s="1"/>
      <c r="J38" s="1"/>
      <c r="K38" s="1"/>
      <c r="M38" s="1"/>
      <c r="N38" s="1"/>
      <c r="O38" s="1"/>
      <c r="P38" s="1"/>
    </row>
    <row r="39" spans="5:16" x14ac:dyDescent="0.3">
      <c r="E39" s="1"/>
      <c r="F39" s="1"/>
      <c r="J39" s="1"/>
      <c r="K39" s="1"/>
      <c r="M39" s="1"/>
      <c r="N39" s="1"/>
      <c r="O39" s="1"/>
      <c r="P39" s="1"/>
    </row>
    <row r="40" spans="5:16" x14ac:dyDescent="0.3">
      <c r="E40" s="1"/>
      <c r="F40" s="1"/>
      <c r="J40" s="1"/>
      <c r="K40" s="1"/>
      <c r="M40" s="1"/>
      <c r="N40" s="1"/>
      <c r="O40" s="1"/>
      <c r="P40" s="1"/>
    </row>
    <row r="41" spans="5:16" x14ac:dyDescent="0.3">
      <c r="E41" s="1"/>
      <c r="F41" s="1"/>
      <c r="J41" s="1"/>
      <c r="K41" s="1"/>
      <c r="M41" s="1"/>
      <c r="N41" s="1"/>
      <c r="O41" s="1"/>
      <c r="P41" s="1"/>
    </row>
  </sheetData>
  <pageMargins left="0.7" right="0.7" top="0.75" bottom="0.75" header="0.3" footer="0.3"/>
  <pageSetup paperSize="9" scale="6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Kleijn | De Ruiter Staalkabel</dc:creator>
  <cp:lastModifiedBy>Melanie Kleijn</cp:lastModifiedBy>
  <cp:lastPrinted>2023-12-04T13:21:26Z</cp:lastPrinted>
  <dcterms:created xsi:type="dcterms:W3CDTF">2023-10-10T17:36:36Z</dcterms:created>
  <dcterms:modified xsi:type="dcterms:W3CDTF">2024-01-16T14:09:36Z</dcterms:modified>
</cp:coreProperties>
</file>